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ket Percentage" sheetId="1" r:id="rId4"/>
    <sheet state="visible" name="Balance Sheet" sheetId="2" r:id="rId5"/>
    <sheet state="visible" name="Price to Book" sheetId="3" r:id="rId6"/>
    <sheet state="visible" name="Quick &amp; Current Ratios" sheetId="4" r:id="rId7"/>
    <sheet state="visible" name="Debt to Equity" sheetId="5" r:id="rId8"/>
    <sheet state="visible" name="Income Statement" sheetId="6" r:id="rId9"/>
    <sheet state="visible" name="Margins" sheetId="7" r:id="rId10"/>
    <sheet state="visible" name="Market Ratios" sheetId="8" r:id="rId11"/>
    <sheet state="visible" name="PE" sheetId="9" r:id="rId12"/>
    <sheet state="visible" name="ROE &amp; ROA" sheetId="10" r:id="rId13"/>
  </sheets>
  <definedNames/>
  <calcPr/>
</workbook>
</file>

<file path=xl/sharedStrings.xml><?xml version="1.0" encoding="utf-8"?>
<sst xmlns="http://schemas.openxmlformats.org/spreadsheetml/2006/main" count="105" uniqueCount="71">
  <si>
    <t>Company Name</t>
  </si>
  <si>
    <t>Ticker</t>
  </si>
  <si>
    <t>Revenue</t>
  </si>
  <si>
    <t>Percentage</t>
  </si>
  <si>
    <t>Walmart</t>
  </si>
  <si>
    <t>WMT</t>
  </si>
  <si>
    <t>Amazon</t>
  </si>
  <si>
    <t>AMZN</t>
  </si>
  <si>
    <t>Costco</t>
  </si>
  <si>
    <t>COST</t>
  </si>
  <si>
    <t>Kroger</t>
  </si>
  <si>
    <t>KR</t>
  </si>
  <si>
    <t>Alibaba</t>
  </si>
  <si>
    <t>BABA</t>
  </si>
  <si>
    <t>Total Revenue</t>
  </si>
  <si>
    <t>Year</t>
  </si>
  <si>
    <t>Assets</t>
  </si>
  <si>
    <t>Growth</t>
  </si>
  <si>
    <t>-</t>
  </si>
  <si>
    <t>Liabilities</t>
  </si>
  <si>
    <t>Stockholders Equity</t>
  </si>
  <si>
    <t>Current Stock Price</t>
  </si>
  <si>
    <t>Shares ttm</t>
  </si>
  <si>
    <t>Market Value</t>
  </si>
  <si>
    <t>Total Assets</t>
  </si>
  <si>
    <t>Total Liabilities</t>
  </si>
  <si>
    <t>Book Value</t>
  </si>
  <si>
    <t xml:space="preserve">Market Price </t>
  </si>
  <si>
    <t>Price to Book</t>
  </si>
  <si>
    <t>Current Assets</t>
  </si>
  <si>
    <t>Current Liabilities</t>
  </si>
  <si>
    <t>Current Ratio</t>
  </si>
  <si>
    <t>Inventory</t>
  </si>
  <si>
    <t>Liquid Assets</t>
  </si>
  <si>
    <t>Quick Ratio</t>
  </si>
  <si>
    <t>Long Term Debt</t>
  </si>
  <si>
    <t>Total Stockholders Equity</t>
  </si>
  <si>
    <t>Debt to Equity</t>
  </si>
  <si>
    <t>TTM</t>
  </si>
  <si>
    <t>5Y Avg</t>
  </si>
  <si>
    <t>Net Income</t>
  </si>
  <si>
    <t>Cost of Revenue</t>
  </si>
  <si>
    <t>Gross Profit</t>
  </si>
  <si>
    <t>Gross Margin</t>
  </si>
  <si>
    <t>Operating Expenses</t>
  </si>
  <si>
    <t>Operating Income</t>
  </si>
  <si>
    <t>Operating Margin</t>
  </si>
  <si>
    <t>Costs, Expenses, Interest, Taxes</t>
  </si>
  <si>
    <t>Change</t>
  </si>
  <si>
    <t>Profit Margin</t>
  </si>
  <si>
    <t>Share Price</t>
  </si>
  <si>
    <t>Shares TTM</t>
  </si>
  <si>
    <t>Market Capitalization</t>
  </si>
  <si>
    <t>2016</t>
  </si>
  <si>
    <t>2017</t>
  </si>
  <si>
    <t>2018</t>
  </si>
  <si>
    <t>2019</t>
  </si>
  <si>
    <t>2020</t>
  </si>
  <si>
    <t xml:space="preserve">Net Income </t>
  </si>
  <si>
    <t>Shares</t>
  </si>
  <si>
    <t>EPS TTM</t>
  </si>
  <si>
    <t xml:space="preserve">Dividends Paid </t>
  </si>
  <si>
    <t xml:space="preserve">Shares </t>
  </si>
  <si>
    <t>Dividends Per Share</t>
  </si>
  <si>
    <t>Net Income TTM</t>
  </si>
  <si>
    <t>Earnings Per Share</t>
  </si>
  <si>
    <t>Stock Price</t>
  </si>
  <si>
    <t>Price to Earnings</t>
  </si>
  <si>
    <t>Return on Assets</t>
  </si>
  <si>
    <t>Book Value of Equity</t>
  </si>
  <si>
    <t>Return on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</si>
</sst>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%"/>
    <numFmt numFmtId="165" formatCode="&quot;$&quot;#,##0.00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</numFmts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sz val="6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4">
    <border/>
    <border>
      <top style="thick">
        <color rgb="FF000000"/>
      </top>
    </border>
    <border>
      <bottom style="thick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0" fillId="3" fontId="2" numFmtId="164" xfId="0" applyAlignment="1" applyFont="1" applyNumberFormat="1">
      <alignment horizontal="center"/>
    </xf>
    <xf borderId="0" fillId="4" fontId="2" numFmtId="0" xfId="0" applyAlignment="1" applyFill="1" applyFont="1">
      <alignment horizontal="center" readingOrder="0"/>
    </xf>
    <xf borderId="0" fillId="4" fontId="2" numFmtId="164" xfId="0" applyAlignment="1" applyFont="1" applyNumberFormat="1">
      <alignment horizontal="center"/>
    </xf>
    <xf borderId="0" fillId="4" fontId="1" numFmtId="0" xfId="0" applyAlignment="1" applyFont="1">
      <alignment horizontal="center" readingOrder="0"/>
    </xf>
    <xf borderId="0" fillId="4" fontId="1" numFmtId="165" xfId="0" applyAlignment="1" applyFont="1" applyNumberFormat="1">
      <alignment horizontal="center"/>
    </xf>
    <xf borderId="0" fillId="4" fontId="2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2" numFmtId="3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10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2" numFmtId="0" xfId="0" applyFont="1"/>
    <xf borderId="0" fillId="3" fontId="2" numFmtId="0" xfId="0" applyAlignment="1" applyFont="1">
      <alignment readingOrder="0"/>
    </xf>
    <xf borderId="0" fillId="3" fontId="2" numFmtId="166" xfId="0" applyAlignment="1" applyFont="1" applyNumberFormat="1">
      <alignment readingOrder="0"/>
    </xf>
    <xf borderId="0" fillId="3" fontId="2" numFmtId="3" xfId="0" applyAlignment="1" applyFont="1" applyNumberFormat="1">
      <alignment readingOrder="0"/>
    </xf>
    <xf borderId="1" fillId="3" fontId="2" numFmtId="166" xfId="0" applyBorder="1" applyFont="1" applyNumberFormat="1"/>
    <xf borderId="0" fillId="3" fontId="2" numFmtId="167" xfId="0" applyAlignment="1" applyFont="1" applyNumberFormat="1">
      <alignment readingOrder="0"/>
    </xf>
    <xf borderId="1" fillId="3" fontId="2" numFmtId="167" xfId="0" applyBorder="1" applyFont="1" applyNumberFormat="1"/>
    <xf borderId="0" fillId="3" fontId="2" numFmtId="0" xfId="0" applyFont="1"/>
    <xf borderId="0" fillId="3" fontId="2" numFmtId="2" xfId="0" applyFont="1" applyNumberFormat="1"/>
    <xf borderId="0" fillId="3" fontId="2" numFmtId="166" xfId="0" applyFont="1" applyNumberFormat="1"/>
    <xf borderId="2" fillId="3" fontId="2" numFmtId="167" xfId="0" applyBorder="1" applyFont="1" applyNumberFormat="1"/>
    <xf borderId="0" fillId="3" fontId="1" numFmtId="0" xfId="0" applyAlignment="1" applyFont="1">
      <alignment readingOrder="0"/>
    </xf>
    <xf borderId="3" fillId="3" fontId="1" numFmtId="2" xfId="0" applyBorder="1" applyFont="1" applyNumberFormat="1"/>
    <xf borderId="0" fillId="3" fontId="1" numFmtId="0" xfId="0" applyAlignment="1" applyFont="1">
      <alignment horizontal="center" readingOrder="0"/>
    </xf>
    <xf borderId="0" fillId="3" fontId="2" numFmtId="0" xfId="0" applyAlignment="1" applyFont="1">
      <alignment horizontal="center" readingOrder="0"/>
    </xf>
    <xf borderId="0" fillId="3" fontId="2" numFmtId="3" xfId="0" applyAlignment="1" applyFont="1" applyNumberFormat="1">
      <alignment horizontal="center" readingOrder="0"/>
    </xf>
    <xf borderId="1" fillId="3" fontId="1" numFmtId="4" xfId="0" applyAlignment="1" applyBorder="1" applyFont="1" applyNumberFormat="1">
      <alignment horizontal="center"/>
    </xf>
    <xf borderId="0" fillId="3" fontId="2" numFmtId="0" xfId="0" applyFont="1"/>
    <xf borderId="0" fillId="3" fontId="2" numFmtId="3" xfId="0" applyAlignment="1" applyFont="1" applyNumberFormat="1">
      <alignment horizontal="center"/>
    </xf>
    <xf borderId="1" fillId="3" fontId="2" numFmtId="168" xfId="0" applyAlignment="1" applyBorder="1" applyFont="1" applyNumberFormat="1">
      <alignment horizontal="center"/>
    </xf>
    <xf borderId="0" fillId="3" fontId="1" numFmtId="4" xfId="0" applyAlignment="1" applyFont="1" applyNumberFormat="1">
      <alignment horizontal="center"/>
    </xf>
    <xf borderId="0" fillId="3" fontId="2" numFmtId="167" xfId="0" applyAlignment="1" applyFont="1" applyNumberFormat="1">
      <alignment horizontal="center" readingOrder="0"/>
    </xf>
    <xf borderId="1" fillId="3" fontId="2" numFmtId="2" xfId="0" applyAlignment="1" applyBorder="1" applyFont="1" applyNumberFormat="1">
      <alignment horizontal="center"/>
    </xf>
    <xf borderId="0" fillId="3" fontId="1" numFmtId="0" xfId="0" applyAlignment="1" applyFont="1">
      <alignment horizontal="center" readingOrder="0"/>
    </xf>
    <xf borderId="0" fillId="3" fontId="2" numFmtId="3" xfId="0" applyAlignment="1" applyFont="1" applyNumberFormat="1">
      <alignment horizontal="center" readingOrder="0"/>
    </xf>
    <xf borderId="0" fillId="4" fontId="2" numFmtId="10" xfId="0" applyAlignment="1" applyFont="1" applyNumberFormat="1">
      <alignment horizontal="center"/>
    </xf>
    <xf borderId="0" fillId="3" fontId="1" numFmtId="0" xfId="0" applyAlignment="1" applyFont="1">
      <alignment horizontal="center"/>
    </xf>
    <xf borderId="0" fillId="3" fontId="2" numFmtId="0" xfId="0" applyAlignment="1" applyFont="1">
      <alignment horizontal="center"/>
    </xf>
    <xf borderId="0" fillId="3" fontId="1" numFmtId="0" xfId="0" applyAlignment="1" applyFont="1">
      <alignment horizontal="right" readingOrder="0"/>
    </xf>
    <xf borderId="0" fillId="3" fontId="1" numFmtId="10" xfId="0" applyAlignment="1" applyFont="1" applyNumberFormat="1">
      <alignment horizontal="center"/>
    </xf>
    <xf borderId="0" fillId="4" fontId="2" numFmtId="3" xfId="0" applyAlignment="1" applyFont="1" applyNumberFormat="1">
      <alignment horizontal="center" readingOrder="0"/>
    </xf>
    <xf borderId="0" fillId="3" fontId="2" numFmtId="10" xfId="0" applyAlignment="1" applyFont="1" applyNumberFormat="1">
      <alignment horizontal="center"/>
    </xf>
    <xf borderId="0" fillId="4" fontId="1" numFmtId="0" xfId="0" applyAlignment="1" applyFont="1">
      <alignment horizontal="center" readingOrder="0"/>
    </xf>
    <xf borderId="0" fillId="4" fontId="2" numFmtId="0" xfId="0" applyAlignment="1" applyFont="1">
      <alignment horizontal="center" readingOrder="0"/>
    </xf>
    <xf borderId="0" fillId="4" fontId="1" numFmtId="10" xfId="0" applyAlignment="1" applyFont="1" applyNumberFormat="1">
      <alignment horizontal="center"/>
    </xf>
    <xf borderId="0" fillId="4" fontId="1" numFmtId="10" xfId="0" applyAlignment="1" applyFont="1" applyNumberFormat="1">
      <alignment horizontal="center" readingOrder="0"/>
    </xf>
    <xf borderId="1" fillId="0" fontId="2" numFmtId="3" xfId="0" applyAlignment="1" applyBorder="1" applyFont="1" applyNumberFormat="1">
      <alignment horizontal="center"/>
    </xf>
    <xf borderId="0" fillId="0" fontId="2" numFmtId="164" xfId="0" applyAlignment="1" applyFont="1" applyNumberFormat="1">
      <alignment horizontal="center" readingOrder="0"/>
    </xf>
    <xf borderId="1" fillId="0" fontId="2" numFmtId="3" xfId="0" applyAlignment="1" applyBorder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1" fillId="0" fontId="2" numFmtId="167" xfId="0" applyAlignment="1" applyBorder="1" applyFont="1" applyNumberForma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2" numFmtId="10" xfId="0" applyAlignment="1" applyBorder="1" applyFont="1" applyNumberFormat="1">
      <alignment horizontal="center" readingOrder="0"/>
    </xf>
    <xf borderId="0" fillId="0" fontId="2" numFmtId="10" xfId="0" applyAlignment="1" applyFont="1" applyNumberFormat="1">
      <alignment horizontal="center" readingOrder="0"/>
    </xf>
    <xf borderId="0" fillId="0" fontId="2" numFmtId="0" xfId="0" applyAlignment="1" applyFont="1">
      <alignment readingOrder="0"/>
    </xf>
    <xf borderId="0" fillId="0" fontId="2" numFmtId="165" xfId="0" applyAlignment="1" applyFont="1" applyNumberFormat="1">
      <alignment readingOrder="0"/>
    </xf>
    <xf borderId="0" fillId="0" fontId="2" numFmtId="3" xfId="0" applyAlignment="1" applyFont="1" applyNumberFormat="1">
      <alignment readingOrder="0"/>
    </xf>
    <xf borderId="0" fillId="0" fontId="1" numFmtId="0" xfId="0" applyAlignment="1" applyFont="1">
      <alignment readingOrder="0"/>
    </xf>
    <xf borderId="1" fillId="0" fontId="2" numFmtId="168" xfId="0" applyBorder="1" applyFont="1" applyNumberFormat="1"/>
    <xf borderId="0" fillId="0" fontId="1" numFmtId="49" xfId="0" applyAlignment="1" applyFont="1" applyNumberFormat="1">
      <alignment horizontal="center" readingOrder="0"/>
    </xf>
    <xf borderId="1" fillId="0" fontId="2" numFmtId="165" xfId="0" applyAlignment="1" applyBorder="1" applyFont="1" applyNumberFormat="1">
      <alignment horizontal="center"/>
    </xf>
    <xf borderId="0" fillId="0" fontId="2" numFmtId="165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1" fillId="0" fontId="2" numFmtId="165" xfId="0" applyAlignment="1" applyBorder="1" applyFont="1" applyNumberFormat="1">
      <alignment horizontal="center"/>
    </xf>
    <xf borderId="1" fillId="0" fontId="2" numFmtId="169" xfId="0" applyAlignment="1" applyBorder="1" applyFont="1" applyNumberFormat="1">
      <alignment horizontal="center" readingOrder="0"/>
    </xf>
    <xf borderId="0" fillId="0" fontId="2" numFmtId="4" xfId="0" applyAlignment="1" applyFont="1" applyNumberForma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0" fontId="2" numFmtId="4" xfId="0" applyAlignment="1" applyFont="1" applyNumberFormat="1">
      <alignment horizontal="center"/>
    </xf>
    <xf borderId="0" fillId="0" fontId="2" numFmtId="0" xfId="0" applyAlignment="1" applyFont="1">
      <alignment horizontal="center" readingOrder="0" vertical="center"/>
    </xf>
    <xf borderId="0" fillId="0" fontId="2" numFmtId="3" xfId="0" applyAlignment="1" applyFont="1" applyNumberFormat="1">
      <alignment horizontal="center" readingOrder="0" vertical="center"/>
    </xf>
    <xf borderId="1" fillId="0" fontId="1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readingOrder="0" vertical="center"/>
    </xf>
    <xf borderId="1" fillId="0" fontId="2" numFmtId="3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3">
    <tableStyle count="3" pivot="0" name="Balance Sheet-style">
      <tableStyleElement dxfId="1" type="headerRow"/>
      <tableStyleElement dxfId="2" type="firstRowStripe"/>
      <tableStyleElement dxfId="3" type="secondRowStripe"/>
    </tableStyle>
    <tableStyle count="3" pivot="0" name="Price to Book-style">
      <tableStyleElement dxfId="1" type="headerRow"/>
      <tableStyleElement dxfId="2" type="firstRowStripe"/>
      <tableStyleElement dxfId="3" type="secondRowStripe"/>
    </tableStyle>
    <tableStyle count="3" pivot="0" name="Quick &amp; Current Ratios-style">
      <tableStyleElement dxfId="1" type="headerRow"/>
      <tableStyleElement dxfId="2" type="firstRowStripe"/>
      <tableStyleElement dxfId="3" type="secondRowStripe"/>
    </tableStyle>
    <tableStyle count="3" pivot="0" name="Quick &amp; Current Ratios-style 2">
      <tableStyleElement dxfId="1" type="headerRow"/>
      <tableStyleElement dxfId="2" type="firstRowStripe"/>
      <tableStyleElement dxfId="3" type="secondRowStripe"/>
    </tableStyle>
    <tableStyle count="3" pivot="0" name="Debt to Equity-style">
      <tableStyleElement dxfId="1" type="headerRow"/>
      <tableStyleElement dxfId="2" type="firstRowStripe"/>
      <tableStyleElement dxfId="3" type="secondRowStripe"/>
    </tableStyle>
    <tableStyle count="2" pivot="0" name="Margins-style">
      <tableStyleElement dxfId="3" type="firstRowStripe"/>
      <tableStyleElement dxfId="2" type="secondRowStripe"/>
    </tableStyle>
    <tableStyle count="3" pivot="0" name="Margins-style 2">
      <tableStyleElement dxfId="1" type="headerRow"/>
      <tableStyleElement dxfId="2" type="firstRowStripe"/>
      <tableStyleElement dxfId="3" type="secondRowStripe"/>
    </tableStyle>
    <tableStyle count="3" pivot="0" name="Market Ratios-style">
      <tableStyleElement dxfId="1" type="headerRow"/>
      <tableStyleElement dxfId="2" type="firstRowStripe"/>
      <tableStyleElement dxfId="3" type="secondRowStripe"/>
    </tableStyle>
    <tableStyle count="3" pivot="0" name="Market Ratios-style 2">
      <tableStyleElement dxfId="1" type="headerRow"/>
      <tableStyleElement dxfId="2" type="firstRowStripe"/>
      <tableStyleElement dxfId="3" type="secondRowStripe"/>
    </tableStyle>
    <tableStyle count="3" pivot="0" name="Market Ratios-style 3">
      <tableStyleElement dxfId="1" type="headerRow"/>
      <tableStyleElement dxfId="2" type="firstRowStripe"/>
      <tableStyleElement dxfId="3" type="secondRowStripe"/>
    </tableStyle>
    <tableStyle count="3" pivot="0" name="PE-style">
      <tableStyleElement dxfId="1" type="headerRow"/>
      <tableStyleElement dxfId="2" type="firstRowStripe"/>
      <tableStyleElement dxfId="3" type="secondRowStripe"/>
    </tableStyle>
    <tableStyle count="3" pivot="0" name="PE-style 2">
      <tableStyleElement dxfId="1" type="headerRow"/>
      <tableStyleElement dxfId="2" type="firstRowStripe"/>
      <tableStyleElement dxfId="3" type="secondRowStripe"/>
    </tableStyle>
    <tableStyle count="3" pivot="0" name="ROE &amp; RO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1155CC"/>
              </a:solidFill>
              <a:ln cmpd="sng" w="952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7B7B7"/>
              </a:solidFill>
              <a:ln cmpd="sng" w="952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D9EEB"/>
              </a:solidFill>
              <a:ln cmpd="sng" w="952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FEFEF"/>
              </a:solidFill>
              <a:ln cmpd="sng" w="952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4C2F4"/>
              </a:solidFill>
              <a:ln cmpd="sng" w="9525">
                <a:solidFill>
                  <a:srgbClr val="000000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'Market Percentage'!$A$9</c:f>
            </c:strRef>
          </c:cat>
          <c:val>
            <c:numRef>
              <c:f>'Market Percentage'!$A$2:$A$6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Debt to Equity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'Debt to Equity'!$A$4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'Debt to Equity'!$B$1:$F$1</c:f>
            </c:strRef>
          </c:cat>
          <c:val>
            <c:numRef>
              <c:f>'Debt to Equity'!$B$4:$F$4</c:f>
              <c:numCache/>
            </c:numRef>
          </c:val>
          <c:smooth val="0"/>
        </c:ser>
        <c:axId val="1096733887"/>
        <c:axId val="637723015"/>
      </c:lineChart>
      <c:catAx>
        <c:axId val="1096733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7723015"/>
      </c:catAx>
      <c:valAx>
        <c:axId val="6377230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Ratio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673388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Profitability</a:t>
            </a:r>
          </a:p>
        </c:rich>
      </c:tx>
      <c:layout>
        <c:manualLayout>
          <c:xMode val="edge"/>
          <c:yMode val="edge"/>
          <c:x val="0.030856423173803528"/>
          <c:y val="0.05204081632653061"/>
        </c:manualLayout>
      </c:layout>
      <c:overlay val="0"/>
    </c:title>
    <c:plotArea>
      <c:layout/>
      <c:barChart>
        <c:barDir val="col"/>
        <c:grouping val="stacked"/>
        <c:ser>
          <c:idx val="0"/>
          <c:order val="0"/>
          <c:tx>
            <c:v>Net Income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'Income Statement'!$C$1:$K$1</c:f>
            </c:strRef>
          </c:cat>
          <c:val>
            <c:numRef>
              <c:f>'Income Statement'!$C$2:$K$2</c:f>
              <c:numCache/>
            </c:numRef>
          </c:val>
        </c:ser>
        <c:ser>
          <c:idx val="1"/>
          <c:order val="1"/>
          <c:tx>
            <c:v>Revenue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'Income Statement'!$C$1:$K$1</c:f>
            </c:strRef>
          </c:cat>
          <c:val>
            <c:numRef>
              <c:f>'Income Statement'!$C$5:$K$5</c:f>
              <c:numCache/>
            </c:numRef>
          </c:val>
        </c:ser>
        <c:overlap val="100"/>
        <c:axId val="1957715641"/>
        <c:axId val="1507480089"/>
      </c:barChart>
      <c:catAx>
        <c:axId val="19577156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7480089"/>
      </c:catAx>
      <c:valAx>
        <c:axId val="15074800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771564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0</xdr:row>
      <xdr:rowOff>85725</xdr:rowOff>
    </xdr:from>
    <xdr:ext cx="2771775" cy="15240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7</xdr:row>
      <xdr:rowOff>47625</xdr:rowOff>
    </xdr:from>
    <xdr:ext cx="2914650" cy="18002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7</xdr:row>
      <xdr:rowOff>152400</xdr:rowOff>
    </xdr:from>
    <xdr:ext cx="3038475" cy="187642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F9" displayName="Table_1" id="1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Balance Shee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A1:B3" displayName="Table_10" id="10">
  <tableColumns count="2">
    <tableColumn name="Column1" id="1"/>
    <tableColumn name="Column2" id="2"/>
  </tableColumns>
  <tableStyleInfo name="Market Ratio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D1:E5" displayName="Table_11" id="11">
  <tableColumns count="2">
    <tableColumn name="Column1" id="1"/>
    <tableColumn name="Column2" id="2"/>
  </tableColumns>
  <tableStyleInfo name="P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A1:B5" displayName="Table_12" id="12">
  <tableColumns count="2">
    <tableColumn name="Column1" id="1"/>
    <tableColumn name="Column2" id="2"/>
  </tableColumns>
  <tableStyleInfo name="PE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headerRowCount="0" ref="A1:F9" displayName="Table_13" id="13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ROE &amp; ROA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1:B12" displayName="Table_2" id="2">
  <tableColumns count="2">
    <tableColumn name="Column1" id="1"/>
    <tableColumn name="Column2" id="2"/>
  </tableColumns>
  <tableStyleInfo name="Price to Book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6:F9" displayName="Table_3" id="3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Quick &amp; Current Ratio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1:F4" displayName="Table_4" id="4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Quick &amp; Current Ratio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1:F4" displayName="Table_5" id="5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Debt to Equity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12:G16" displayName="Table_6" id="6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Margins-style" showColumnStripes="0" showFirstColumn="1" showLastColumn="1" showRowStripes="1"/>
</table>
</file>

<file path=xl/tables/table7.xml><?xml version="1.0" encoding="utf-8"?>
<table xmlns="http://schemas.openxmlformats.org/spreadsheetml/2006/main" headerRowCount="0" ref="A1:G10" displayName="Table_7" id="7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Margin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A10:F12" displayName="Table_8" id="8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Market Ratio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A5:G8" displayName="Table_9" id="9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Market Ratio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4" Type="http://schemas.openxmlformats.org/officeDocument/2006/relationships/table" Target="../tables/table6.xml"/><Relationship Id="rId5" Type="http://schemas.openxmlformats.org/officeDocument/2006/relationships/table" Target="../tables/table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5" Type="http://schemas.openxmlformats.org/officeDocument/2006/relationships/table" Target="../tables/table8.xml"/><Relationship Id="rId6" Type="http://schemas.openxmlformats.org/officeDocument/2006/relationships/table" Target="../tables/table9.xml"/><Relationship Id="rId7" Type="http://schemas.openxmlformats.org/officeDocument/2006/relationships/table" Target="../tables/table10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4" Type="http://schemas.openxmlformats.org/officeDocument/2006/relationships/table" Target="../tables/table11.xml"/><Relationship Id="rId5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 t="s">
        <v>4</v>
      </c>
      <c r="B2" s="2" t="s">
        <v>5</v>
      </c>
      <c r="C2" s="2">
        <v>523.96</v>
      </c>
      <c r="D2" s="3">
        <f>C2/C7</f>
        <v>0.3048068924</v>
      </c>
    </row>
    <row r="3">
      <c r="A3" s="4" t="s">
        <v>6</v>
      </c>
      <c r="B3" s="4" t="s">
        <v>7</v>
      </c>
      <c r="C3" s="4">
        <v>386.06</v>
      </c>
      <c r="D3" s="5">
        <f t="shared" ref="D3:D6" si="1">C3/$C$7</f>
        <v>0.224585367</v>
      </c>
    </row>
    <row r="4">
      <c r="A4" s="2" t="s">
        <v>8</v>
      </c>
      <c r="B4" s="2" t="s">
        <v>9</v>
      </c>
      <c r="C4" s="2">
        <v>166.76</v>
      </c>
      <c r="D4" s="3">
        <f t="shared" si="1"/>
        <v>0.09701045381</v>
      </c>
    </row>
    <row r="5">
      <c r="A5" s="4" t="s">
        <v>10</v>
      </c>
      <c r="B5" s="4" t="s">
        <v>11</v>
      </c>
      <c r="C5" s="4">
        <v>132.5</v>
      </c>
      <c r="D5" s="5">
        <f t="shared" si="1"/>
        <v>0.0770801459</v>
      </c>
    </row>
    <row r="6">
      <c r="A6" s="2" t="s">
        <v>12</v>
      </c>
      <c r="B6" s="2" t="s">
        <v>13</v>
      </c>
      <c r="C6" s="2">
        <v>509.71</v>
      </c>
      <c r="D6" s="3">
        <f t="shared" si="1"/>
        <v>0.2965171409</v>
      </c>
    </row>
    <row r="7">
      <c r="A7" s="6" t="s">
        <v>14</v>
      </c>
      <c r="C7" s="7">
        <f>sum(C2:C6)</f>
        <v>1718.99</v>
      </c>
      <c r="D7" s="8"/>
    </row>
  </sheetData>
  <mergeCells count="1">
    <mergeCell ref="A7:B7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43"/>
    <col customWidth="1" min="2" max="6" width="8.0"/>
  </cols>
  <sheetData>
    <row r="1">
      <c r="A1" s="69"/>
      <c r="B1" s="70">
        <v>2016.0</v>
      </c>
      <c r="C1" s="70">
        <v>2017.0</v>
      </c>
      <c r="D1" s="70">
        <v>2018.0</v>
      </c>
      <c r="E1" s="70">
        <v>2019.0</v>
      </c>
      <c r="F1" s="70">
        <v>2020.0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>
      <c r="A2" s="72" t="s">
        <v>40</v>
      </c>
      <c r="B2" s="73">
        <v>45687.0</v>
      </c>
      <c r="C2" s="73">
        <v>48351.0</v>
      </c>
      <c r="D2" s="73">
        <v>59531.0</v>
      </c>
      <c r="E2" s="73">
        <v>55256.0</v>
      </c>
      <c r="F2" s="73">
        <v>57411.0</v>
      </c>
    </row>
    <row r="3">
      <c r="A3" s="72" t="s">
        <v>24</v>
      </c>
      <c r="B3" s="73">
        <v>321686.0</v>
      </c>
      <c r="C3" s="73">
        <v>375319.0</v>
      </c>
      <c r="D3" s="73">
        <v>365725.0</v>
      </c>
      <c r="E3" s="73">
        <v>338516.0</v>
      </c>
      <c r="F3" s="73">
        <v>323888.0</v>
      </c>
    </row>
    <row r="4">
      <c r="A4" s="70" t="s">
        <v>68</v>
      </c>
      <c r="B4" s="74">
        <f t="shared" ref="B4:F4" si="1">B2/B3</f>
        <v>0.1420235882</v>
      </c>
      <c r="C4" s="74">
        <f t="shared" si="1"/>
        <v>0.1288264117</v>
      </c>
      <c r="D4" s="74">
        <f t="shared" si="1"/>
        <v>0.1627753093</v>
      </c>
      <c r="E4" s="74">
        <f t="shared" si="1"/>
        <v>0.1632300984</v>
      </c>
      <c r="F4" s="74">
        <f t="shared" si="1"/>
        <v>0.177255718</v>
      </c>
    </row>
    <row r="5">
      <c r="A5" s="75"/>
      <c r="B5" s="73"/>
      <c r="C5" s="73"/>
      <c r="D5" s="73"/>
      <c r="E5" s="73"/>
      <c r="F5" s="73"/>
    </row>
    <row r="6">
      <c r="A6" s="72" t="s">
        <v>24</v>
      </c>
      <c r="B6" s="73">
        <f t="shared" ref="B6:F6" si="2">B3</f>
        <v>321686</v>
      </c>
      <c r="C6" s="73">
        <f t="shared" si="2"/>
        <v>375319</v>
      </c>
      <c r="D6" s="73">
        <f t="shared" si="2"/>
        <v>365725</v>
      </c>
      <c r="E6" s="73">
        <f t="shared" si="2"/>
        <v>338516</v>
      </c>
      <c r="F6" s="73">
        <f t="shared" si="2"/>
        <v>323888</v>
      </c>
    </row>
    <row r="7">
      <c r="A7" s="75" t="s">
        <v>25</v>
      </c>
      <c r="B7" s="73">
        <v>193437.0</v>
      </c>
      <c r="C7" s="73">
        <v>241272.0</v>
      </c>
      <c r="D7" s="73">
        <v>258578.0</v>
      </c>
      <c r="E7" s="73">
        <v>248028.0</v>
      </c>
      <c r="F7" s="73">
        <v>258549.0</v>
      </c>
    </row>
    <row r="8">
      <c r="A8" s="72" t="s">
        <v>69</v>
      </c>
      <c r="B8" s="76">
        <f t="shared" ref="B8:F8" si="3">B3-B7</f>
        <v>128249</v>
      </c>
      <c r="C8" s="76">
        <f t="shared" si="3"/>
        <v>134047</v>
      </c>
      <c r="D8" s="76">
        <f t="shared" si="3"/>
        <v>107147</v>
      </c>
      <c r="E8" s="76">
        <f t="shared" si="3"/>
        <v>90488</v>
      </c>
      <c r="F8" s="76">
        <f t="shared" si="3"/>
        <v>65339</v>
      </c>
    </row>
    <row r="9">
      <c r="A9" s="70" t="s">
        <v>70</v>
      </c>
      <c r="B9" s="77">
        <f t="shared" ref="B9:F9" si="4">B2/B8</f>
        <v>0.3562366958</v>
      </c>
      <c r="C9" s="77">
        <f t="shared" si="4"/>
        <v>0.3607018434</v>
      </c>
      <c r="D9" s="77">
        <f t="shared" si="4"/>
        <v>0.5556011834</v>
      </c>
      <c r="E9" s="77">
        <f t="shared" si="4"/>
        <v>0.6106445053</v>
      </c>
      <c r="F9" s="77">
        <f t="shared" si="4"/>
        <v>0.8786635853</v>
      </c>
    </row>
    <row r="12">
      <c r="A12" s="78"/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43"/>
  </cols>
  <sheetData>
    <row r="1">
      <c r="A1" s="9" t="s">
        <v>15</v>
      </c>
      <c r="B1" s="9">
        <v>2016.0</v>
      </c>
      <c r="C1" s="9">
        <v>2017.0</v>
      </c>
      <c r="D1" s="9">
        <v>2018.0</v>
      </c>
      <c r="E1" s="9">
        <v>2019.0</v>
      </c>
      <c r="F1" s="9">
        <v>2020.0</v>
      </c>
    </row>
    <row r="2">
      <c r="A2" s="9" t="s">
        <v>16</v>
      </c>
      <c r="B2" s="10">
        <v>321686.0</v>
      </c>
      <c r="C2" s="10">
        <v>375319.0</v>
      </c>
      <c r="D2" s="10">
        <v>365725.0</v>
      </c>
      <c r="E2" s="10">
        <v>338516.0</v>
      </c>
      <c r="F2" s="10">
        <v>323888.0</v>
      </c>
    </row>
    <row r="3">
      <c r="A3" s="9" t="s">
        <v>17</v>
      </c>
      <c r="B3" s="11" t="s">
        <v>18</v>
      </c>
      <c r="C3" s="12">
        <f t="shared" ref="C3:F3" si="1">sum(C2-B2)/B2</f>
        <v>0.1667246943</v>
      </c>
      <c r="D3" s="12">
        <f t="shared" si="1"/>
        <v>-0.02556225504</v>
      </c>
      <c r="E3" s="12">
        <f t="shared" si="1"/>
        <v>-0.07439742976</v>
      </c>
      <c r="F3" s="12">
        <f t="shared" si="1"/>
        <v>-0.04321213768</v>
      </c>
    </row>
    <row r="4">
      <c r="A4" s="13"/>
      <c r="B4" s="14"/>
      <c r="C4" s="14"/>
      <c r="D4" s="14"/>
      <c r="E4" s="14"/>
      <c r="F4" s="14"/>
    </row>
    <row r="5">
      <c r="A5" s="9" t="s">
        <v>19</v>
      </c>
      <c r="B5" s="10">
        <v>193437.0</v>
      </c>
      <c r="C5" s="10">
        <v>241272.0</v>
      </c>
      <c r="D5" s="10">
        <v>258578.0</v>
      </c>
      <c r="E5" s="10">
        <v>248028.0</v>
      </c>
      <c r="F5" s="10">
        <v>258549.0</v>
      </c>
    </row>
    <row r="6">
      <c r="A6" s="9" t="s">
        <v>17</v>
      </c>
      <c r="B6" s="11" t="s">
        <v>18</v>
      </c>
      <c r="C6" s="12">
        <f t="shared" ref="C6:F6" si="2">sum(C5-B5)/B5</f>
        <v>0.2472898153</v>
      </c>
      <c r="D6" s="12">
        <f t="shared" si="2"/>
        <v>0.07172817401</v>
      </c>
      <c r="E6" s="12">
        <f t="shared" si="2"/>
        <v>-0.04080006806</v>
      </c>
      <c r="F6" s="12">
        <f t="shared" si="2"/>
        <v>0.0424185979</v>
      </c>
    </row>
    <row r="7">
      <c r="A7" s="14"/>
      <c r="B7" s="14"/>
      <c r="C7" s="14"/>
      <c r="D7" s="14"/>
      <c r="E7" s="14"/>
      <c r="F7" s="14"/>
    </row>
    <row r="8">
      <c r="A8" s="9" t="s">
        <v>20</v>
      </c>
      <c r="B8" s="10">
        <v>128249.0</v>
      </c>
      <c r="C8" s="10">
        <v>134047.0</v>
      </c>
      <c r="D8" s="10">
        <v>107147.0</v>
      </c>
      <c r="E8" s="10">
        <v>90488.0</v>
      </c>
      <c r="F8" s="10">
        <v>65339.0</v>
      </c>
    </row>
    <row r="9">
      <c r="A9" s="9" t="s">
        <v>17</v>
      </c>
      <c r="B9" s="11" t="s">
        <v>18</v>
      </c>
      <c r="C9" s="12">
        <f t="shared" ref="C9:F9" si="3">sum(C8-B8)/B8</f>
        <v>0.0452089295</v>
      </c>
      <c r="D9" s="12">
        <f t="shared" si="3"/>
        <v>-0.2006758823</v>
      </c>
      <c r="E9" s="12">
        <f t="shared" si="3"/>
        <v>-0.1554779882</v>
      </c>
      <c r="F9" s="12">
        <f t="shared" si="3"/>
        <v>-0.2779263549</v>
      </c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2.43"/>
  </cols>
  <sheetData>
    <row r="1">
      <c r="A1" s="15" t="s">
        <v>21</v>
      </c>
      <c r="B1" s="16">
        <v>126.41</v>
      </c>
    </row>
    <row r="2">
      <c r="A2" s="15" t="s">
        <v>22</v>
      </c>
      <c r="B2" s="17">
        <v>17180.0</v>
      </c>
    </row>
    <row r="3">
      <c r="A3" s="15" t="s">
        <v>23</v>
      </c>
      <c r="B3" s="18">
        <f>B1*B2</f>
        <v>2171723.8</v>
      </c>
    </row>
    <row r="4">
      <c r="A4" s="15"/>
      <c r="B4" s="19"/>
    </row>
    <row r="5">
      <c r="A5" s="15" t="s">
        <v>24</v>
      </c>
      <c r="B5" s="19">
        <v>323888.0</v>
      </c>
    </row>
    <row r="6">
      <c r="A6" s="15" t="s">
        <v>25</v>
      </c>
      <c r="B6" s="19">
        <v>258549.0</v>
      </c>
    </row>
    <row r="7">
      <c r="A7" s="15" t="s">
        <v>26</v>
      </c>
      <c r="B7" s="20">
        <f>B5-B6</f>
        <v>65339</v>
      </c>
    </row>
    <row r="8">
      <c r="A8" s="21"/>
      <c r="B8" s="22"/>
    </row>
    <row r="9">
      <c r="A9" s="21"/>
      <c r="B9" s="21"/>
    </row>
    <row r="10">
      <c r="A10" s="15" t="s">
        <v>27</v>
      </c>
      <c r="B10" s="23">
        <f>B3</f>
        <v>2171723.8</v>
      </c>
    </row>
    <row r="11">
      <c r="A11" s="15" t="s">
        <v>26</v>
      </c>
      <c r="B11" s="24">
        <f>B7</f>
        <v>65339</v>
      </c>
    </row>
    <row r="12">
      <c r="A12" s="25" t="s">
        <v>28</v>
      </c>
      <c r="B12" s="26">
        <f>B10/B11</f>
        <v>33.23778754</v>
      </c>
    </row>
  </sheetData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5.29"/>
  </cols>
  <sheetData>
    <row r="1">
      <c r="A1" s="27" t="s">
        <v>15</v>
      </c>
      <c r="B1" s="27">
        <v>2016.0</v>
      </c>
      <c r="C1" s="27">
        <v>2017.0</v>
      </c>
      <c r="D1" s="27">
        <v>2018.0</v>
      </c>
      <c r="E1" s="27">
        <v>2019.0</v>
      </c>
      <c r="F1" s="27">
        <v>2020.0</v>
      </c>
    </row>
    <row r="2">
      <c r="A2" s="28" t="s">
        <v>29</v>
      </c>
      <c r="B2" s="29">
        <v>106869.0</v>
      </c>
      <c r="C2" s="29">
        <v>128645.0</v>
      </c>
      <c r="D2" s="29">
        <v>131339.0</v>
      </c>
      <c r="E2" s="29">
        <v>162819.0</v>
      </c>
      <c r="F2" s="29">
        <v>143713.0</v>
      </c>
    </row>
    <row r="3">
      <c r="A3" s="28" t="s">
        <v>30</v>
      </c>
      <c r="B3" s="29">
        <v>79006.0</v>
      </c>
      <c r="C3" s="29">
        <v>100814.0</v>
      </c>
      <c r="D3" s="29">
        <v>116866.0</v>
      </c>
      <c r="E3" s="29">
        <v>105718.0</v>
      </c>
      <c r="F3" s="29">
        <v>105392.0</v>
      </c>
    </row>
    <row r="4">
      <c r="A4" s="27" t="s">
        <v>31</v>
      </c>
      <c r="B4" s="30">
        <f t="shared" ref="B4:F4" si="1">B2/B3</f>
        <v>1.352669418</v>
      </c>
      <c r="C4" s="30">
        <f t="shared" si="1"/>
        <v>1.276062848</v>
      </c>
      <c r="D4" s="30">
        <f t="shared" si="1"/>
        <v>1.123842692</v>
      </c>
      <c r="E4" s="30">
        <f t="shared" si="1"/>
        <v>1.540125617</v>
      </c>
      <c r="F4" s="30">
        <f t="shared" si="1"/>
        <v>1.363604448</v>
      </c>
    </row>
    <row r="5">
      <c r="A5" s="31"/>
      <c r="B5" s="31"/>
      <c r="C5" s="31"/>
      <c r="D5" s="31"/>
      <c r="E5" s="31"/>
      <c r="F5" s="31"/>
    </row>
    <row r="6">
      <c r="A6" s="28" t="s">
        <v>29</v>
      </c>
      <c r="B6" s="32">
        <f t="shared" ref="B6:F6" si="2">B2</f>
        <v>106869</v>
      </c>
      <c r="C6" s="32">
        <f t="shared" si="2"/>
        <v>128645</v>
      </c>
      <c r="D6" s="32">
        <f t="shared" si="2"/>
        <v>131339</v>
      </c>
      <c r="E6" s="32">
        <f t="shared" si="2"/>
        <v>162819</v>
      </c>
      <c r="F6" s="32">
        <f t="shared" si="2"/>
        <v>143713</v>
      </c>
    </row>
    <row r="7">
      <c r="A7" s="28" t="s">
        <v>32</v>
      </c>
      <c r="B7" s="29">
        <v>2132.0</v>
      </c>
      <c r="C7" s="29">
        <v>4855.0</v>
      </c>
      <c r="D7" s="29">
        <v>3956.0</v>
      </c>
      <c r="E7" s="29">
        <v>4106.0</v>
      </c>
      <c r="F7" s="29">
        <v>4061.0</v>
      </c>
    </row>
    <row r="8">
      <c r="A8" s="28" t="s">
        <v>33</v>
      </c>
      <c r="B8" s="33">
        <f t="shared" ref="B8:F8" si="3">B6-B7</f>
        <v>104737</v>
      </c>
      <c r="C8" s="33">
        <f t="shared" si="3"/>
        <v>123790</v>
      </c>
      <c r="D8" s="33">
        <f t="shared" si="3"/>
        <v>127383</v>
      </c>
      <c r="E8" s="33">
        <f t="shared" si="3"/>
        <v>158713</v>
      </c>
      <c r="F8" s="33">
        <f t="shared" si="3"/>
        <v>139652</v>
      </c>
    </row>
    <row r="9">
      <c r="A9" s="27" t="s">
        <v>34</v>
      </c>
      <c r="B9" s="34">
        <f t="shared" ref="B9:F9" si="4">B8/B3</f>
        <v>1.325684125</v>
      </c>
      <c r="C9" s="34">
        <f t="shared" si="4"/>
        <v>1.227904854</v>
      </c>
      <c r="D9" s="34">
        <f t="shared" si="4"/>
        <v>1.089991957</v>
      </c>
      <c r="E9" s="34">
        <f t="shared" si="4"/>
        <v>1.501286441</v>
      </c>
      <c r="F9" s="34">
        <f t="shared" si="4"/>
        <v>1.325072112</v>
      </c>
    </row>
  </sheetData>
  <drawing r:id="rId1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4.43"/>
  </cols>
  <sheetData>
    <row r="1">
      <c r="A1" s="27" t="s">
        <v>15</v>
      </c>
      <c r="B1" s="27">
        <v>2016.0</v>
      </c>
      <c r="C1" s="27">
        <v>2017.0</v>
      </c>
      <c r="D1" s="27">
        <v>2018.0</v>
      </c>
      <c r="E1" s="27">
        <v>2019.0</v>
      </c>
      <c r="F1" s="27">
        <v>2020.0</v>
      </c>
    </row>
    <row r="2">
      <c r="A2" s="28" t="s">
        <v>35</v>
      </c>
      <c r="B2" s="35">
        <v>75427.0</v>
      </c>
      <c r="C2" s="35">
        <v>97207.0</v>
      </c>
      <c r="D2" s="35">
        <v>93735.0</v>
      </c>
      <c r="E2" s="35">
        <v>91807.0</v>
      </c>
      <c r="F2" s="35">
        <v>98667.0</v>
      </c>
    </row>
    <row r="3">
      <c r="A3" s="28" t="s">
        <v>36</v>
      </c>
      <c r="B3" s="35">
        <v>128249.0</v>
      </c>
      <c r="C3" s="35">
        <v>134047.0</v>
      </c>
      <c r="D3" s="35">
        <v>107147.0</v>
      </c>
      <c r="E3" s="35">
        <v>90448.0</v>
      </c>
      <c r="F3" s="35">
        <v>65339.0</v>
      </c>
    </row>
    <row r="4">
      <c r="A4" s="27" t="s">
        <v>37</v>
      </c>
      <c r="B4" s="36">
        <f t="shared" ref="B4:F4" si="1">B2/B3</f>
        <v>0.5881293421</v>
      </c>
      <c r="C4" s="36">
        <f t="shared" si="1"/>
        <v>0.7251710221</v>
      </c>
      <c r="D4" s="36">
        <f t="shared" si="1"/>
        <v>0.8748261734</v>
      </c>
      <c r="E4" s="36">
        <f t="shared" si="1"/>
        <v>1.015025208</v>
      </c>
      <c r="F4" s="36">
        <f t="shared" si="1"/>
        <v>1.510078208</v>
      </c>
    </row>
    <row r="5">
      <c r="A5" s="31"/>
      <c r="B5" s="31"/>
      <c r="C5" s="31"/>
      <c r="D5" s="31"/>
      <c r="E5" s="31"/>
      <c r="F5" s="31"/>
    </row>
    <row r="6">
      <c r="A6" s="31"/>
      <c r="B6" s="31"/>
      <c r="C6" s="31"/>
      <c r="D6" s="31"/>
      <c r="E6" s="31"/>
      <c r="F6" s="31"/>
    </row>
    <row r="7">
      <c r="A7" s="31"/>
      <c r="B7" s="31"/>
      <c r="C7" s="31"/>
      <c r="D7" s="31"/>
      <c r="E7" s="31"/>
      <c r="F7" s="31"/>
    </row>
    <row r="8">
      <c r="A8" s="31"/>
      <c r="B8" s="31"/>
      <c r="C8" s="31"/>
      <c r="D8" s="31"/>
      <c r="E8" s="31"/>
      <c r="F8" s="31"/>
    </row>
    <row r="9">
      <c r="A9" s="31"/>
      <c r="B9" s="31"/>
      <c r="C9" s="31"/>
      <c r="D9" s="31"/>
      <c r="E9" s="31"/>
      <c r="F9" s="31"/>
    </row>
    <row r="10">
      <c r="A10" s="31"/>
      <c r="B10" s="31"/>
      <c r="C10" s="31"/>
      <c r="D10" s="31"/>
      <c r="E10" s="31"/>
      <c r="F10" s="31"/>
    </row>
    <row r="11">
      <c r="A11" s="31"/>
      <c r="B11" s="31"/>
      <c r="C11" s="31"/>
      <c r="D11" s="31"/>
      <c r="E11" s="31"/>
      <c r="F11" s="31"/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1.43"/>
    <col customWidth="1" min="2" max="3" width="8.0"/>
    <col customWidth="1" min="4" max="6" width="8.29"/>
    <col customWidth="1" min="7" max="7" width="8.0"/>
    <col customWidth="1" min="8" max="10" width="8.29"/>
    <col customWidth="1" min="11" max="11" width="9.29"/>
    <col customWidth="1" min="12" max="12" width="8.0"/>
  </cols>
  <sheetData>
    <row r="1">
      <c r="A1" s="1" t="s">
        <v>15</v>
      </c>
      <c r="B1" s="1">
        <v>2011.0</v>
      </c>
      <c r="C1" s="1">
        <v>2012.0</v>
      </c>
      <c r="D1" s="1">
        <v>2013.0</v>
      </c>
      <c r="E1" s="1">
        <v>2014.0</v>
      </c>
      <c r="F1" s="1">
        <v>2015.0</v>
      </c>
      <c r="G1" s="1">
        <v>2016.0</v>
      </c>
      <c r="H1" s="1">
        <v>2017.0</v>
      </c>
      <c r="I1" s="1">
        <v>2018.0</v>
      </c>
      <c r="J1" s="1">
        <v>2019.0</v>
      </c>
      <c r="K1" s="1">
        <v>2020.0</v>
      </c>
      <c r="L1" s="1" t="s">
        <v>38</v>
      </c>
    </row>
    <row r="2">
      <c r="A2" s="37" t="s">
        <v>2</v>
      </c>
      <c r="B2" s="38">
        <v>108249.0</v>
      </c>
      <c r="C2" s="38">
        <v>156508.0</v>
      </c>
      <c r="D2" s="38">
        <v>170910.0</v>
      </c>
      <c r="E2" s="38">
        <v>182795.0</v>
      </c>
      <c r="F2" s="38">
        <v>233715.0</v>
      </c>
      <c r="G2" s="38">
        <v>215639.0</v>
      </c>
      <c r="H2" s="38">
        <v>229234.0</v>
      </c>
      <c r="I2" s="38">
        <v>265595.0</v>
      </c>
      <c r="J2" s="38">
        <v>260174.0</v>
      </c>
      <c r="K2" s="38">
        <v>274515.0</v>
      </c>
      <c r="L2" s="38">
        <v>325406.0</v>
      </c>
    </row>
    <row r="3">
      <c r="A3" s="6" t="s">
        <v>17</v>
      </c>
      <c r="B3" s="4" t="s">
        <v>18</v>
      </c>
      <c r="C3" s="39">
        <f t="shared" ref="C3:L3" si="1">sum(C2-B2)/B2</f>
        <v>0.4458147419</v>
      </c>
      <c r="D3" s="39">
        <f t="shared" si="1"/>
        <v>0.09202085516</v>
      </c>
      <c r="E3" s="39">
        <f t="shared" si="1"/>
        <v>0.06953952373</v>
      </c>
      <c r="F3" s="39">
        <f t="shared" si="1"/>
        <v>0.278563418</v>
      </c>
      <c r="G3" s="39">
        <f t="shared" si="1"/>
        <v>-0.07734206191</v>
      </c>
      <c r="H3" s="39">
        <f t="shared" si="1"/>
        <v>0.06304518199</v>
      </c>
      <c r="I3" s="39">
        <f t="shared" si="1"/>
        <v>0.1586195765</v>
      </c>
      <c r="J3" s="39">
        <f t="shared" si="1"/>
        <v>-0.02041077581</v>
      </c>
      <c r="K3" s="39">
        <f t="shared" si="1"/>
        <v>0.05512080377</v>
      </c>
      <c r="L3" s="39">
        <f t="shared" si="1"/>
        <v>0.1853851338</v>
      </c>
    </row>
    <row r="4">
      <c r="A4" s="40"/>
      <c r="B4" s="41"/>
      <c r="C4" s="41"/>
      <c r="D4" s="41"/>
      <c r="E4" s="42" t="s">
        <v>39</v>
      </c>
      <c r="G4" s="43">
        <f>sum(C3:G3)/5</f>
        <v>0.1617192954</v>
      </c>
      <c r="H4" s="41"/>
      <c r="I4" s="42" t="s">
        <v>39</v>
      </c>
      <c r="K4" s="43"/>
      <c r="L4" s="41"/>
    </row>
    <row r="5">
      <c r="A5" s="6" t="s">
        <v>40</v>
      </c>
      <c r="B5" s="44">
        <v>25922.0</v>
      </c>
      <c r="C5" s="44">
        <v>41733.0</v>
      </c>
      <c r="D5" s="44">
        <v>37037.0</v>
      </c>
      <c r="E5" s="44">
        <v>39510.0</v>
      </c>
      <c r="F5" s="44">
        <v>53394.0</v>
      </c>
      <c r="G5" s="44">
        <v>45687.0</v>
      </c>
      <c r="H5" s="44">
        <v>48351.0</v>
      </c>
      <c r="I5" s="44">
        <v>59531.0</v>
      </c>
      <c r="J5" s="44">
        <v>55256.0</v>
      </c>
      <c r="K5" s="44">
        <v>57411.0</v>
      </c>
      <c r="L5" s="44">
        <v>76311.0</v>
      </c>
    </row>
    <row r="6">
      <c r="A6" s="37" t="s">
        <v>17</v>
      </c>
      <c r="B6" s="2" t="s">
        <v>18</v>
      </c>
      <c r="C6" s="45">
        <f t="shared" ref="C6:L6" si="2">sum(C5-B5)/B5</f>
        <v>0.6099452203</v>
      </c>
      <c r="D6" s="45">
        <f t="shared" si="2"/>
        <v>-0.1125248604</v>
      </c>
      <c r="E6" s="45">
        <f t="shared" si="2"/>
        <v>0.06677106677</v>
      </c>
      <c r="F6" s="45">
        <f t="shared" si="2"/>
        <v>0.3514047077</v>
      </c>
      <c r="G6" s="45">
        <f t="shared" si="2"/>
        <v>-0.1443420609</v>
      </c>
      <c r="H6" s="45">
        <f t="shared" si="2"/>
        <v>0.05830980366</v>
      </c>
      <c r="I6" s="45">
        <f t="shared" si="2"/>
        <v>0.2312258278</v>
      </c>
      <c r="J6" s="45">
        <f t="shared" si="2"/>
        <v>-0.07181132519</v>
      </c>
      <c r="K6" s="45">
        <f t="shared" si="2"/>
        <v>0.03900028956</v>
      </c>
      <c r="L6" s="45">
        <f t="shared" si="2"/>
        <v>0.3292052046</v>
      </c>
    </row>
    <row r="7">
      <c r="A7" s="46"/>
      <c r="B7" s="47"/>
      <c r="C7" s="8"/>
      <c r="D7" s="8"/>
      <c r="E7" s="8"/>
      <c r="F7" s="6" t="s">
        <v>39</v>
      </c>
      <c r="G7" s="48">
        <f>sum(C6:G6)/5</f>
        <v>0.1542508147</v>
      </c>
      <c r="H7" s="8"/>
      <c r="I7" s="8"/>
      <c r="J7" s="6" t="s">
        <v>39</v>
      </c>
      <c r="K7" s="49">
        <f>average(G6:K6)</f>
        <v>0.02247650699</v>
      </c>
      <c r="L7" s="8"/>
    </row>
  </sheetData>
  <mergeCells count="2">
    <mergeCell ref="E4:F4"/>
    <mergeCell ref="I4:J4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9.57"/>
    <col customWidth="1" min="2" max="7" width="10.43"/>
  </cols>
  <sheetData>
    <row r="1">
      <c r="A1" s="9" t="s">
        <v>15</v>
      </c>
      <c r="B1" s="9">
        <v>2016.0</v>
      </c>
      <c r="C1" s="9">
        <v>2017.0</v>
      </c>
      <c r="D1" s="9">
        <v>2018.0</v>
      </c>
      <c r="E1" s="9">
        <v>2019.0</v>
      </c>
      <c r="F1" s="9">
        <v>2020.0</v>
      </c>
      <c r="G1" s="9" t="s">
        <v>38</v>
      </c>
    </row>
    <row r="2">
      <c r="A2" s="11" t="s">
        <v>2</v>
      </c>
      <c r="B2" s="10">
        <v>215639.0</v>
      </c>
      <c r="C2" s="10">
        <v>229234.0</v>
      </c>
      <c r="D2" s="10">
        <v>265595.0</v>
      </c>
      <c r="E2" s="10">
        <v>260174.0</v>
      </c>
      <c r="F2" s="10">
        <v>274515.0</v>
      </c>
      <c r="G2" s="10">
        <v>325406.0</v>
      </c>
    </row>
    <row r="3">
      <c r="A3" s="11" t="s">
        <v>41</v>
      </c>
      <c r="B3" s="10">
        <v>131376.0</v>
      </c>
      <c r="C3" s="10">
        <v>141048.0</v>
      </c>
      <c r="D3" s="10">
        <v>163756.0</v>
      </c>
      <c r="E3" s="10">
        <v>161782.0</v>
      </c>
      <c r="F3" s="10">
        <v>169559.0</v>
      </c>
      <c r="G3" s="10">
        <v>195630.0</v>
      </c>
    </row>
    <row r="4">
      <c r="A4" s="11" t="s">
        <v>42</v>
      </c>
      <c r="B4" s="50">
        <f t="shared" ref="B4:G4" si="1">B2-B3</f>
        <v>84263</v>
      </c>
      <c r="C4" s="50">
        <f t="shared" si="1"/>
        <v>88186</v>
      </c>
      <c r="D4" s="50">
        <f t="shared" si="1"/>
        <v>101839</v>
      </c>
      <c r="E4" s="50">
        <f t="shared" si="1"/>
        <v>98392</v>
      </c>
      <c r="F4" s="50">
        <f t="shared" si="1"/>
        <v>104956</v>
      </c>
      <c r="G4" s="50">
        <f t="shared" si="1"/>
        <v>129776</v>
      </c>
    </row>
    <row r="5">
      <c r="A5" s="9" t="s">
        <v>43</v>
      </c>
      <c r="B5" s="51">
        <f t="shared" ref="B5:G5" si="2">B4/B2</f>
        <v>0.3907595565</v>
      </c>
      <c r="C5" s="51">
        <f t="shared" si="2"/>
        <v>0.3846986049</v>
      </c>
      <c r="D5" s="51">
        <f t="shared" si="2"/>
        <v>0.3834371882</v>
      </c>
      <c r="E5" s="51">
        <f t="shared" si="2"/>
        <v>0.3781776811</v>
      </c>
      <c r="F5" s="51">
        <f t="shared" si="2"/>
        <v>0.3823324773</v>
      </c>
      <c r="G5" s="51">
        <f t="shared" si="2"/>
        <v>0.3988125603</v>
      </c>
    </row>
    <row r="6">
      <c r="A6" s="9"/>
      <c r="B6" s="10"/>
      <c r="C6" s="10"/>
      <c r="D6" s="10"/>
      <c r="E6" s="10"/>
      <c r="F6" s="10"/>
      <c r="G6" s="10"/>
    </row>
    <row r="7">
      <c r="A7" s="11" t="s">
        <v>42</v>
      </c>
      <c r="B7" s="10">
        <f t="shared" ref="B7:G7" si="3">B4</f>
        <v>84263</v>
      </c>
      <c r="C7" s="10">
        <f t="shared" si="3"/>
        <v>88186</v>
      </c>
      <c r="D7" s="10">
        <f t="shared" si="3"/>
        <v>101839</v>
      </c>
      <c r="E7" s="10">
        <f t="shared" si="3"/>
        <v>98392</v>
      </c>
      <c r="F7" s="10">
        <f t="shared" si="3"/>
        <v>104956</v>
      </c>
      <c r="G7" s="10">
        <f t="shared" si="3"/>
        <v>129776</v>
      </c>
    </row>
    <row r="8">
      <c r="A8" s="11" t="s">
        <v>44</v>
      </c>
      <c r="B8" s="10">
        <v>24239.0</v>
      </c>
      <c r="C8" s="10">
        <v>26842.0</v>
      </c>
      <c r="D8" s="10">
        <v>30941.0</v>
      </c>
      <c r="E8" s="10">
        <v>34462.0</v>
      </c>
      <c r="F8" s="10">
        <v>38668.0</v>
      </c>
      <c r="G8" s="10">
        <v>40873.0</v>
      </c>
    </row>
    <row r="9">
      <c r="A9" s="11" t="s">
        <v>45</v>
      </c>
      <c r="B9" s="52">
        <f t="shared" ref="B9:G9" si="4">B7-B8</f>
        <v>60024</v>
      </c>
      <c r="C9" s="52">
        <f t="shared" si="4"/>
        <v>61344</v>
      </c>
      <c r="D9" s="52">
        <f t="shared" si="4"/>
        <v>70898</v>
      </c>
      <c r="E9" s="52">
        <f t="shared" si="4"/>
        <v>63930</v>
      </c>
      <c r="F9" s="52">
        <f t="shared" si="4"/>
        <v>66288</v>
      </c>
      <c r="G9" s="52">
        <f t="shared" si="4"/>
        <v>88903</v>
      </c>
    </row>
    <row r="10">
      <c r="A10" s="9" t="s">
        <v>46</v>
      </c>
      <c r="B10" s="51">
        <f t="shared" ref="B10:G10" si="5">B9/B2</f>
        <v>0.2783541011</v>
      </c>
      <c r="C10" s="51">
        <f t="shared" si="5"/>
        <v>0.2676042821</v>
      </c>
      <c r="D10" s="51">
        <f t="shared" si="5"/>
        <v>0.2669402662</v>
      </c>
      <c r="E10" s="51">
        <f t="shared" si="5"/>
        <v>0.2457201719</v>
      </c>
      <c r="F10" s="51">
        <f t="shared" si="5"/>
        <v>0.2414731435</v>
      </c>
      <c r="G10" s="51">
        <f t="shared" si="5"/>
        <v>0.2732063945</v>
      </c>
    </row>
    <row r="12">
      <c r="A12" s="11" t="s">
        <v>2</v>
      </c>
      <c r="B12" s="10">
        <f t="shared" ref="B12:G12" si="6">B2</f>
        <v>215639</v>
      </c>
      <c r="C12" s="10">
        <f t="shared" si="6"/>
        <v>229234</v>
      </c>
      <c r="D12" s="10">
        <f t="shared" si="6"/>
        <v>265595</v>
      </c>
      <c r="E12" s="10">
        <f t="shared" si="6"/>
        <v>260174</v>
      </c>
      <c r="F12" s="10">
        <f t="shared" si="6"/>
        <v>274515</v>
      </c>
      <c r="G12" s="10">
        <f t="shared" si="6"/>
        <v>325406</v>
      </c>
    </row>
    <row r="13">
      <c r="A13" s="11" t="s">
        <v>40</v>
      </c>
      <c r="B13" s="10">
        <v>45687.0</v>
      </c>
      <c r="C13" s="10">
        <v>48351.0</v>
      </c>
      <c r="D13" s="10">
        <v>59531.0</v>
      </c>
      <c r="E13" s="10">
        <v>55256.0</v>
      </c>
      <c r="F13" s="10">
        <v>57411.0</v>
      </c>
      <c r="G13" s="10">
        <v>76311.0</v>
      </c>
    </row>
    <row r="14">
      <c r="A14" s="53" t="s">
        <v>47</v>
      </c>
      <c r="B14" s="54">
        <f t="shared" ref="B14:G14" si="7">B12-B13</f>
        <v>169952</v>
      </c>
      <c r="C14" s="54">
        <f t="shared" si="7"/>
        <v>180883</v>
      </c>
      <c r="D14" s="54">
        <f t="shared" si="7"/>
        <v>206064</v>
      </c>
      <c r="E14" s="54">
        <f t="shared" si="7"/>
        <v>204918</v>
      </c>
      <c r="F14" s="54">
        <f t="shared" si="7"/>
        <v>217104</v>
      </c>
      <c r="G14" s="54">
        <f t="shared" si="7"/>
        <v>249095</v>
      </c>
    </row>
    <row r="15">
      <c r="A15" s="11" t="s">
        <v>48</v>
      </c>
      <c r="B15" s="55" t="s">
        <v>18</v>
      </c>
      <c r="C15" s="56">
        <f t="shared" ref="C15:G15" si="8">sum(C14-B14)/B14</f>
        <v>0.06431816042</v>
      </c>
      <c r="D15" s="56">
        <f t="shared" si="8"/>
        <v>0.1392115345</v>
      </c>
      <c r="E15" s="56">
        <f t="shared" si="8"/>
        <v>-0.005561378989</v>
      </c>
      <c r="F15" s="56">
        <f t="shared" si="8"/>
        <v>0.05946768951</v>
      </c>
      <c r="G15" s="56">
        <f t="shared" si="8"/>
        <v>0.1473533422</v>
      </c>
    </row>
    <row r="16">
      <c r="A16" s="9" t="s">
        <v>49</v>
      </c>
      <c r="B16" s="57">
        <f t="shared" ref="B16:G16" si="9">B13/B12</f>
        <v>0.2118679831</v>
      </c>
      <c r="C16" s="57">
        <f t="shared" si="9"/>
        <v>0.2109242085</v>
      </c>
      <c r="D16" s="57">
        <f t="shared" si="9"/>
        <v>0.2241420207</v>
      </c>
      <c r="E16" s="57">
        <f t="shared" si="9"/>
        <v>0.2123809451</v>
      </c>
      <c r="F16" s="57">
        <f t="shared" si="9"/>
        <v>0.2091361128</v>
      </c>
      <c r="G16" s="57">
        <f t="shared" si="9"/>
        <v>0.2345101197</v>
      </c>
    </row>
  </sheetData>
  <drawing r:id="rId1"/>
  <tableParts count="2"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14"/>
  </cols>
  <sheetData>
    <row r="1">
      <c r="A1" s="58" t="s">
        <v>50</v>
      </c>
      <c r="B1" s="59">
        <v>127.28</v>
      </c>
    </row>
    <row r="2">
      <c r="A2" s="58" t="s">
        <v>51</v>
      </c>
      <c r="B2" s="60">
        <v>17180.0</v>
      </c>
    </row>
    <row r="3">
      <c r="A3" s="61" t="s">
        <v>52</v>
      </c>
      <c r="B3" s="62">
        <f>B1*B2</f>
        <v>2186670.4</v>
      </c>
    </row>
    <row r="4">
      <c r="G4" s="31"/>
    </row>
    <row r="5">
      <c r="A5" s="58"/>
      <c r="B5" s="63" t="s">
        <v>53</v>
      </c>
      <c r="C5" s="63" t="s">
        <v>54</v>
      </c>
      <c r="D5" s="63" t="s">
        <v>55</v>
      </c>
      <c r="E5" s="63" t="s">
        <v>56</v>
      </c>
      <c r="F5" s="63" t="s">
        <v>57</v>
      </c>
      <c r="G5" s="31"/>
    </row>
    <row r="6">
      <c r="A6" s="58" t="s">
        <v>58</v>
      </c>
      <c r="B6" s="10">
        <v>45687.0</v>
      </c>
      <c r="C6" s="10">
        <v>48351.0</v>
      </c>
      <c r="D6" s="10">
        <v>59531.0</v>
      </c>
      <c r="E6" s="10">
        <v>55256.0</v>
      </c>
      <c r="F6" s="10">
        <v>57411.0</v>
      </c>
      <c r="G6" s="31"/>
    </row>
    <row r="7">
      <c r="A7" s="58" t="s">
        <v>59</v>
      </c>
      <c r="B7" s="10">
        <v>22001.0</v>
      </c>
      <c r="C7" s="10">
        <v>21007.0</v>
      </c>
      <c r="D7" s="10">
        <v>20000.0</v>
      </c>
      <c r="E7" s="10">
        <v>18596.0</v>
      </c>
      <c r="F7" s="10">
        <v>17528.0</v>
      </c>
      <c r="G7" s="31"/>
    </row>
    <row r="8">
      <c r="A8" s="61" t="s">
        <v>60</v>
      </c>
      <c r="B8" s="64">
        <f t="shared" ref="B8:F8" si="1">B6/B7</f>
        <v>2.076587428</v>
      </c>
      <c r="C8" s="64">
        <f t="shared" si="1"/>
        <v>2.301661351</v>
      </c>
      <c r="D8" s="64">
        <f t="shared" si="1"/>
        <v>2.97655</v>
      </c>
      <c r="E8" s="64">
        <f t="shared" si="1"/>
        <v>2.971391697</v>
      </c>
      <c r="F8" s="64">
        <f t="shared" si="1"/>
        <v>3.275387951</v>
      </c>
      <c r="G8" s="31"/>
    </row>
    <row r="10">
      <c r="A10" s="58" t="s">
        <v>61</v>
      </c>
      <c r="B10" s="10">
        <v>12150.0</v>
      </c>
      <c r="C10" s="10">
        <v>12769.0</v>
      </c>
      <c r="D10" s="10">
        <v>13712.0</v>
      </c>
      <c r="E10" s="10">
        <v>14119.0</v>
      </c>
      <c r="F10" s="10">
        <v>14081.0</v>
      </c>
    </row>
    <row r="11">
      <c r="A11" s="58" t="s">
        <v>62</v>
      </c>
      <c r="B11" s="10">
        <f t="shared" ref="B11:F11" si="2">B7</f>
        <v>22001</v>
      </c>
      <c r="C11" s="10">
        <f t="shared" si="2"/>
        <v>21007</v>
      </c>
      <c r="D11" s="10">
        <f t="shared" si="2"/>
        <v>20000</v>
      </c>
      <c r="E11" s="10">
        <f t="shared" si="2"/>
        <v>18596</v>
      </c>
      <c r="F11" s="10">
        <f t="shared" si="2"/>
        <v>17528</v>
      </c>
    </row>
    <row r="12">
      <c r="A12" s="61" t="s">
        <v>63</v>
      </c>
      <c r="B12" s="64">
        <f t="shared" ref="B12:F12" si="3">B10/B11</f>
        <v>0.5522476251</v>
      </c>
      <c r="C12" s="64">
        <f t="shared" si="3"/>
        <v>0.607845004</v>
      </c>
      <c r="D12" s="64">
        <f t="shared" si="3"/>
        <v>0.6856</v>
      </c>
      <c r="E12" s="64">
        <f t="shared" si="3"/>
        <v>0.7592493009</v>
      </c>
      <c r="F12" s="64">
        <f t="shared" si="3"/>
        <v>0.8033432223</v>
      </c>
    </row>
  </sheetData>
  <drawing r:id="rId1"/>
  <tableParts count="3"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29"/>
    <col customWidth="1" min="3" max="3" width="5.29"/>
    <col customWidth="1" min="4" max="4" width="17.71"/>
  </cols>
  <sheetData>
    <row r="1">
      <c r="A1" s="11" t="s">
        <v>64</v>
      </c>
      <c r="B1" s="65">
        <v>76311.0</v>
      </c>
      <c r="D1" s="11" t="s">
        <v>64</v>
      </c>
      <c r="E1" s="65">
        <v>1112.0</v>
      </c>
    </row>
    <row r="2">
      <c r="A2" s="11" t="s">
        <v>51</v>
      </c>
      <c r="B2" s="10">
        <v>17180.0</v>
      </c>
      <c r="D2" s="11" t="s">
        <v>51</v>
      </c>
      <c r="E2" s="10">
        <v>1118.0</v>
      </c>
    </row>
    <row r="3">
      <c r="A3" s="66" t="s">
        <v>65</v>
      </c>
      <c r="B3" s="67">
        <f>B1/B2</f>
        <v>4.44185099</v>
      </c>
      <c r="D3" s="66" t="s">
        <v>65</v>
      </c>
      <c r="E3" s="67">
        <f>E1/E2</f>
        <v>0.9946332737</v>
      </c>
    </row>
    <row r="4">
      <c r="A4" s="11" t="s">
        <v>66</v>
      </c>
      <c r="B4" s="65">
        <v>127.22</v>
      </c>
      <c r="D4" s="11" t="s">
        <v>66</v>
      </c>
      <c r="E4" s="65">
        <v>586.78</v>
      </c>
    </row>
    <row r="5">
      <c r="A5" s="9" t="s">
        <v>67</v>
      </c>
      <c r="B5" s="68">
        <f>B4/B3</f>
        <v>28.64121293</v>
      </c>
      <c r="D5" s="9" t="s">
        <v>67</v>
      </c>
      <c r="E5" s="68">
        <f>E4/E3</f>
        <v>589.9460791</v>
      </c>
    </row>
  </sheetData>
  <drawing r:id="rId1"/>
  <tableParts count="2">
    <tablePart r:id="rId4"/>
    <tablePart r:id="rId5"/>
  </tableParts>
</worksheet>
</file>